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pravettoni\Desktop\2026_2028_REVISIONE SPESA PERSONALE\"/>
    </mc:Choice>
  </mc:AlternateContent>
  <xr:revisionPtr revIDLastSave="0" documentId="13_ncr:1_{9C72BE78-AEC0-4258-92E5-485BA62F8C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_COSTO PERSONALE TEMPO DE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0" i="1"/>
  <c r="J21" i="1" s="1"/>
  <c r="J23" i="1" s="1"/>
  <c r="J24" i="1"/>
  <c r="D21" i="1"/>
  <c r="D23" i="1" s="1"/>
  <c r="E21" i="1"/>
  <c r="E25" i="1" s="1"/>
  <c r="F21" i="1"/>
  <c r="F25" i="1" s="1"/>
  <c r="G21" i="1"/>
  <c r="G23" i="1" s="1"/>
  <c r="H21" i="1"/>
  <c r="H25" i="1" s="1"/>
  <c r="I21" i="1"/>
  <c r="I23" i="1" s="1"/>
  <c r="N25" i="1"/>
  <c r="M25" i="1"/>
  <c r="B25" i="1"/>
  <c r="N23" i="1"/>
  <c r="M23" i="1"/>
  <c r="M26" i="1" s="1"/>
  <c r="B23" i="1"/>
  <c r="N21" i="1"/>
  <c r="M21" i="1"/>
  <c r="M27" i="1" s="1"/>
  <c r="L21" i="1"/>
  <c r="K21" i="1"/>
  <c r="C21" i="1"/>
  <c r="C24" i="1" s="1"/>
  <c r="B21" i="1"/>
  <c r="O19" i="1"/>
  <c r="O18" i="1"/>
  <c r="J13" i="1"/>
  <c r="K13" i="1"/>
  <c r="L13" i="1"/>
  <c r="M13" i="1"/>
  <c r="N13" i="1"/>
  <c r="O13" i="1"/>
  <c r="I13" i="1"/>
  <c r="I10" i="1"/>
  <c r="H13" i="1"/>
  <c r="H11" i="1"/>
  <c r="H10" i="1"/>
  <c r="G13" i="1"/>
  <c r="G10" i="1"/>
  <c r="D10" i="1"/>
  <c r="E10" i="1"/>
  <c r="F10" i="1"/>
  <c r="B7" i="1"/>
  <c r="B11" i="1" s="1"/>
  <c r="C7" i="1"/>
  <c r="C11" i="1" s="1"/>
  <c r="D7" i="1"/>
  <c r="E7" i="1"/>
  <c r="F7" i="1"/>
  <c r="G7" i="1"/>
  <c r="G11" i="1" s="1"/>
  <c r="H7" i="1"/>
  <c r="I7" i="1"/>
  <c r="I11" i="1" s="1"/>
  <c r="J7" i="1"/>
  <c r="J9" i="1" s="1"/>
  <c r="K7" i="1"/>
  <c r="K11" i="1" s="1"/>
  <c r="L7" i="1"/>
  <c r="L9" i="1" s="1"/>
  <c r="M7" i="1"/>
  <c r="M9" i="1" s="1"/>
  <c r="N7" i="1"/>
  <c r="N9" i="1" s="1"/>
  <c r="O5" i="1"/>
  <c r="O4" i="1"/>
  <c r="O20" i="1" l="1"/>
  <c r="J25" i="1"/>
  <c r="J26" i="1" s="1"/>
  <c r="J27" i="1" s="1"/>
  <c r="H23" i="1"/>
  <c r="H26" i="1" s="1"/>
  <c r="H27" i="1" s="1"/>
  <c r="G25" i="1"/>
  <c r="G26" i="1" s="1"/>
  <c r="G27" i="1" s="1"/>
  <c r="O21" i="1"/>
  <c r="D25" i="1"/>
  <c r="D26" i="1" s="1"/>
  <c r="D27" i="1" s="1"/>
  <c r="F23" i="1"/>
  <c r="F26" i="1" s="1"/>
  <c r="F27" i="1" s="1"/>
  <c r="I25" i="1"/>
  <c r="I26" i="1" s="1"/>
  <c r="I27" i="1" s="1"/>
  <c r="E23" i="1"/>
  <c r="E26" i="1" s="1"/>
  <c r="E27" i="1" s="1"/>
  <c r="C23" i="1"/>
  <c r="K23" i="1"/>
  <c r="C25" i="1"/>
  <c r="K25" i="1"/>
  <c r="L23" i="1"/>
  <c r="L25" i="1"/>
  <c r="B24" i="1"/>
  <c r="B26" i="1" s="1"/>
  <c r="N24" i="1"/>
  <c r="N26" i="1" s="1"/>
  <c r="N27" i="1" s="1"/>
  <c r="N10" i="1"/>
  <c r="C10" i="1"/>
  <c r="B10" i="1"/>
  <c r="O10" i="1" s="1"/>
  <c r="I9" i="1"/>
  <c r="K9" i="1"/>
  <c r="H9" i="1"/>
  <c r="G9" i="1"/>
  <c r="E9" i="1"/>
  <c r="F9" i="1"/>
  <c r="D11" i="1"/>
  <c r="D9" i="1"/>
  <c r="C9" i="1"/>
  <c r="M11" i="1"/>
  <c r="E11" i="1"/>
  <c r="F11" i="1"/>
  <c r="L11" i="1"/>
  <c r="O7" i="1"/>
  <c r="J11" i="1"/>
  <c r="B9" i="1"/>
  <c r="N11" i="1"/>
  <c r="O6" i="1"/>
  <c r="L26" i="1" l="1"/>
  <c r="L27" i="1" s="1"/>
  <c r="O25" i="1"/>
  <c r="O23" i="1"/>
  <c r="K26" i="1"/>
  <c r="K27" i="1" s="1"/>
  <c r="O24" i="1"/>
  <c r="C26" i="1"/>
  <c r="N12" i="1"/>
  <c r="O9" i="1"/>
  <c r="O11" i="1"/>
  <c r="F12" i="1"/>
  <c r="F13" i="1" s="1"/>
  <c r="G12" i="1"/>
  <c r="L12" i="1"/>
  <c r="K12" i="1"/>
  <c r="H12" i="1"/>
  <c r="I12" i="1"/>
  <c r="M12" i="1"/>
  <c r="C12" i="1"/>
  <c r="J12" i="1"/>
  <c r="E12" i="1"/>
  <c r="E13" i="1" s="1"/>
  <c r="B12" i="1"/>
  <c r="O26" i="1" l="1"/>
  <c r="O27" i="1" s="1"/>
  <c r="D12" i="1"/>
  <c r="O12" i="1" l="1"/>
  <c r="D13" i="1"/>
</calcChain>
</file>

<file path=xl/sharedStrings.xml><?xml version="1.0" encoding="utf-8"?>
<sst xmlns="http://schemas.openxmlformats.org/spreadsheetml/2006/main" count="52" uniqueCount="26">
  <si>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</si>
  <si>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</si>
  <si>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</si>
  <si>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</si>
  <si>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</si>
  <si>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</si>
  <si>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</si>
  <si>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</si>
  <si>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</si>
  <si>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</si>
  <si>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</si>
  <si>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</si>
  <si>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</si>
  <si>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TREDICESIMA</t>
  </si>
  <si>
    <t>Totale</t>
  </si>
  <si>
    <t>totale contrinuti su competenze</t>
  </si>
  <si>
    <t>PERSONALE TEMPO DETERMINATO _ANNO 2025</t>
  </si>
  <si>
    <t xml:space="preserve">EMOLUMENTI FISSI </t>
  </si>
  <si>
    <t>stipendio tabellare</t>
  </si>
  <si>
    <t>vacanza contratto</t>
  </si>
  <si>
    <t>comparto</t>
  </si>
  <si>
    <t>TFR TOTALE CARICO ENTE</t>
  </si>
  <si>
    <t>CPDEL TOTALE CARICO ENTE</t>
  </si>
  <si>
    <t>IRAP TOTALE CARICO ENTE</t>
  </si>
  <si>
    <t>INCARICO art. 1 c. 557 L. 311/2004 - 7H/settimanali DAL 20/02/2025 AL 31/07/2025</t>
  </si>
  <si>
    <t>INCARICO art. 1 c. 557 L. 311/2004 - 7H/settimanali DAL 15/09/2025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</si>
</sst>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2" fillId="2" borderId="0" xfId="0" applyFont="1" applyFill="1"/>
    <xf numFmtId="0" fontId="2" fillId="0" borderId="1" xfId="0" applyFont="1" applyBorder="1"/>
    <xf numFmtId="0" fontId="2" fillId="3" borderId="1" xfId="0" applyFont="1" applyFill="1" applyBorder="1"/>
    <xf numFmtId="44" fontId="0" fillId="0" borderId="0" xfId="0" applyNumberFormat="1"/>
    <xf numFmtId="44" fontId="2" fillId="0" borderId="0" xfId="0" applyNumberFormat="1" applyFont="1"/>
    <xf numFmtId="0" fontId="2" fillId="4" borderId="1" xfId="0" applyFont="1" applyFill="1" applyBorder="1"/>
    <xf numFmtId="164" fontId="0" fillId="4" borderId="1" xfId="1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0" borderId="2" xfId="0" applyFill="1" applyBorder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topLeftCell="C13" zoomScale="160" zoomScaleNormal="160" workbookViewId="0">
      <selection activeCell="G22" sqref="G22"/>
    </sheetView>
  </sheetViews>
  <sheetFormatPr defaultRowHeight="14.4" x14ac:dyDescent="0.3"/>
  <cols>
    <col min="1" max="1" width="27.109375" customWidth="1"/>
    <col min="2" max="14" width="11.6640625" customWidth="1"/>
    <col min="15" max="15" width="14.88671875" customWidth="1"/>
    <col min="16" max="16" width="15.77734375" customWidth="1"/>
    <col min="17" max="17" width="14.44140625" customWidth="1"/>
    <col min="18" max="18" width="11.77734375" bestFit="1" customWidth="1"/>
  </cols>
  <sheetData>
    <row r="1" spans="1:18" x14ac:dyDescent="0.3">
      <c r="A1" s="7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8" x14ac:dyDescent="0.3">
      <c r="A2" s="7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x14ac:dyDescent="0.3">
      <c r="A3" s="9" t="s">
        <v>17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13</v>
      </c>
      <c r="O3" s="9" t="s">
        <v>12</v>
      </c>
      <c r="P3" s="4"/>
      <c r="Q3" s="4"/>
    </row>
    <row r="4" spans="1:18" x14ac:dyDescent="0.3">
      <c r="A4" s="8" t="s">
        <v>18</v>
      </c>
      <c r="B4" s="2"/>
      <c r="C4" s="2"/>
      <c r="D4" s="2">
        <v>453.29</v>
      </c>
      <c r="E4" s="2">
        <v>346.64</v>
      </c>
      <c r="F4" s="2">
        <v>346.64</v>
      </c>
      <c r="G4" s="2">
        <v>346.64</v>
      </c>
      <c r="H4" s="2">
        <v>346.64</v>
      </c>
      <c r="I4" s="2">
        <v>153.85</v>
      </c>
      <c r="J4" s="2"/>
      <c r="K4" s="2"/>
      <c r="L4" s="2"/>
      <c r="M4" s="2"/>
      <c r="N4" s="2"/>
      <c r="O4" s="2">
        <f>SUM(B4:N4)</f>
        <v>1993.6999999999998</v>
      </c>
      <c r="P4" s="4"/>
      <c r="Q4" s="4"/>
    </row>
    <row r="5" spans="1:18" x14ac:dyDescent="0.3">
      <c r="A5" s="8" t="s">
        <v>19</v>
      </c>
      <c r="B5" s="2"/>
      <c r="C5" s="2"/>
      <c r="D5" s="2">
        <v>17.440000000000001</v>
      </c>
      <c r="E5" s="2">
        <v>15.42</v>
      </c>
      <c r="F5" s="2">
        <v>15.42</v>
      </c>
      <c r="G5" s="2">
        <v>15.42</v>
      </c>
      <c r="H5" s="2">
        <v>15.42</v>
      </c>
      <c r="I5" s="2">
        <v>7.46</v>
      </c>
      <c r="J5" s="2"/>
      <c r="K5" s="2"/>
      <c r="L5" s="2"/>
      <c r="M5" s="2"/>
      <c r="N5" s="2"/>
      <c r="O5" s="2">
        <f t="shared" ref="O5:O6" si="0">SUM(B5:N5)</f>
        <v>86.58</v>
      </c>
      <c r="P5" s="4"/>
      <c r="Q5" s="10"/>
    </row>
    <row r="6" spans="1:18" x14ac:dyDescent="0.3">
      <c r="A6" s="8" t="s">
        <v>20</v>
      </c>
      <c r="B6" s="2"/>
      <c r="C6" s="2"/>
      <c r="D6" s="2">
        <v>11.65</v>
      </c>
      <c r="E6" s="2">
        <v>8.91</v>
      </c>
      <c r="F6" s="2">
        <v>8.91</v>
      </c>
      <c r="G6" s="2">
        <v>8.91</v>
      </c>
      <c r="H6" s="2">
        <v>8.91</v>
      </c>
      <c r="I6" s="2">
        <v>0</v>
      </c>
      <c r="J6" s="2"/>
      <c r="K6" s="2"/>
      <c r="L6" s="2"/>
      <c r="M6" s="2"/>
      <c r="N6" s="2"/>
      <c r="O6" s="2">
        <f t="shared" si="0"/>
        <v>47.290000000000006</v>
      </c>
      <c r="P6" s="4"/>
      <c r="Q6" s="10"/>
    </row>
    <row r="7" spans="1:18" x14ac:dyDescent="0.3">
      <c r="A7" s="12" t="s">
        <v>14</v>
      </c>
      <c r="B7" s="13">
        <f>SUM(B4:B6)</f>
        <v>0</v>
      </c>
      <c r="C7" s="13">
        <f>SUM(C4:C6)</f>
        <v>0</v>
      </c>
      <c r="D7" s="13">
        <f>SUM(D4:D6)</f>
        <v>482.38</v>
      </c>
      <c r="E7" s="13">
        <f>SUM(E4:E6)</f>
        <v>370.97</v>
      </c>
      <c r="F7" s="13">
        <f>SUM(F4:F6)</f>
        <v>370.97</v>
      </c>
      <c r="G7" s="13">
        <f>SUM(G4:G6)</f>
        <v>370.97</v>
      </c>
      <c r="H7" s="13">
        <f>SUM(H4:H6)</f>
        <v>370.97</v>
      </c>
      <c r="I7" s="13">
        <f>SUM(I4:I6)</f>
        <v>161.31</v>
      </c>
      <c r="J7" s="13">
        <f>SUM(J4:J6)</f>
        <v>0</v>
      </c>
      <c r="K7" s="13">
        <f>SUM(K4:K6)</f>
        <v>0</v>
      </c>
      <c r="L7" s="13">
        <f>SUM(L4:L6)</f>
        <v>0</v>
      </c>
      <c r="M7" s="13">
        <f>SUM(M4:M6)</f>
        <v>0</v>
      </c>
      <c r="N7" s="13">
        <f>SUM(N4:N6)</f>
        <v>0</v>
      </c>
      <c r="O7" s="13">
        <f>SUM(B7:N7)</f>
        <v>2127.5700000000002</v>
      </c>
      <c r="P7" s="4"/>
      <c r="Q7" s="10"/>
    </row>
    <row r="8" spans="1:18" x14ac:dyDescent="0.3">
      <c r="P8" s="4"/>
      <c r="Q8" s="4"/>
      <c r="R8" s="4"/>
    </row>
    <row r="9" spans="1:18" x14ac:dyDescent="0.3">
      <c r="A9" s="1" t="s">
        <v>22</v>
      </c>
      <c r="B9" s="3">
        <f>B7*23.8/100</f>
        <v>0</v>
      </c>
      <c r="C9" s="3">
        <f>C7*23.8/100</f>
        <v>0</v>
      </c>
      <c r="D9" s="3">
        <f>D7*23.8/100</f>
        <v>114.80644000000001</v>
      </c>
      <c r="E9" s="3">
        <f>E7*23.8/100</f>
        <v>88.290860000000009</v>
      </c>
      <c r="F9" s="3">
        <f t="shared" ref="F9:N9" si="1">F7*23.8/100</f>
        <v>88.290860000000009</v>
      </c>
      <c r="G9" s="3">
        <f t="shared" si="1"/>
        <v>88.290860000000009</v>
      </c>
      <c r="H9" s="3">
        <f t="shared" si="1"/>
        <v>88.290860000000009</v>
      </c>
      <c r="I9" s="3">
        <f t="shared" si="1"/>
        <v>38.391780000000004</v>
      </c>
      <c r="J9" s="3">
        <f t="shared" si="1"/>
        <v>0</v>
      </c>
      <c r="K9" s="3">
        <f t="shared" si="1"/>
        <v>0</v>
      </c>
      <c r="L9" s="3">
        <f t="shared" si="1"/>
        <v>0</v>
      </c>
      <c r="M9" s="3">
        <f t="shared" si="1"/>
        <v>0</v>
      </c>
      <c r="N9" s="3">
        <f t="shared" si="1"/>
        <v>0</v>
      </c>
      <c r="O9" s="3">
        <f>SUM(B9:M9)</f>
        <v>506.36166000000003</v>
      </c>
      <c r="P9" s="10"/>
      <c r="Q9" s="10"/>
    </row>
    <row r="10" spans="1:18" x14ac:dyDescent="0.3">
      <c r="A10" s="1" t="s">
        <v>21</v>
      </c>
      <c r="B10" s="3">
        <f>B7*2.88/100</f>
        <v>0</v>
      </c>
      <c r="C10" s="3">
        <f>C7*2.88/100</f>
        <v>0</v>
      </c>
      <c r="D10" s="3">
        <f>376.58*3.6%</f>
        <v>13.556880000000001</v>
      </c>
      <c r="E10" s="3">
        <f>289.65*3.6%</f>
        <v>10.4274</v>
      </c>
      <c r="F10" s="3">
        <f>289.65*3.6%</f>
        <v>10.4274</v>
      </c>
      <c r="G10" s="3">
        <f>289.65*3.6%</f>
        <v>10.4274</v>
      </c>
      <c r="H10" s="3">
        <f>289.65*3.6%</f>
        <v>10.4274</v>
      </c>
      <c r="I10" s="3">
        <f>129.05*3.6%</f>
        <v>4.6458000000000013</v>
      </c>
      <c r="J10" s="3"/>
      <c r="K10" s="3"/>
      <c r="L10" s="3"/>
      <c r="M10" s="3"/>
      <c r="N10" s="3">
        <f>N7*2.88/100</f>
        <v>0</v>
      </c>
      <c r="O10" s="3">
        <f>SUM(B10:N10)</f>
        <v>59.912280000000003</v>
      </c>
      <c r="P10" s="10"/>
      <c r="Q10" s="10"/>
    </row>
    <row r="11" spans="1:18" x14ac:dyDescent="0.3">
      <c r="A11" s="1" t="s">
        <v>23</v>
      </c>
      <c r="B11" s="3">
        <f>B7*8.5/100</f>
        <v>0</v>
      </c>
      <c r="C11" s="3">
        <f>C7*8.5/100</f>
        <v>0</v>
      </c>
      <c r="D11" s="3">
        <f>D7*8.5/100</f>
        <v>41.002299999999998</v>
      </c>
      <c r="E11" s="3">
        <f>E7*8.5/100</f>
        <v>31.532450000000004</v>
      </c>
      <c r="F11" s="3">
        <f>F7*8.5/100</f>
        <v>31.532450000000004</v>
      </c>
      <c r="G11" s="3">
        <f>G7*8.5/100</f>
        <v>31.532450000000004</v>
      </c>
      <c r="H11" s="3">
        <f>H7*8.5/100</f>
        <v>31.532450000000004</v>
      </c>
      <c r="I11" s="3">
        <f>I7*8.5/100</f>
        <v>13.711349999999999</v>
      </c>
      <c r="J11" s="3">
        <f>J7*8.5/100</f>
        <v>0</v>
      </c>
      <c r="K11" s="3">
        <f>K7*8.5/100</f>
        <v>0</v>
      </c>
      <c r="L11" s="3">
        <f>L7*8.5/100</f>
        <v>0</v>
      </c>
      <c r="M11" s="3">
        <f>M7*8.5/100</f>
        <v>0</v>
      </c>
      <c r="N11" s="3">
        <f>N7*8.5/100</f>
        <v>0</v>
      </c>
      <c r="O11" s="3">
        <f>SUM(B11:N11)</f>
        <v>180.84345000000005</v>
      </c>
      <c r="P11" s="10"/>
      <c r="Q11" s="10"/>
    </row>
    <row r="12" spans="1:18" x14ac:dyDescent="0.3">
      <c r="A12" s="14" t="s">
        <v>15</v>
      </c>
      <c r="B12" s="13">
        <f>SUM(B9:B11)</f>
        <v>0</v>
      </c>
      <c r="C12" s="13">
        <f>SUM(C9:C11)</f>
        <v>0</v>
      </c>
      <c r="D12" s="13">
        <f>SUM(D9:D11)</f>
        <v>169.36562000000001</v>
      </c>
      <c r="E12" s="13">
        <f>SUM(E9:E11)</f>
        <v>130.25071000000003</v>
      </c>
      <c r="F12" s="13">
        <f>SUM(F9:F11)</f>
        <v>130.25071000000003</v>
      </c>
      <c r="G12" s="13">
        <f>SUM(G9:G11)</f>
        <v>130.25071000000003</v>
      </c>
      <c r="H12" s="13">
        <f>SUM(H9:H11)</f>
        <v>130.25071000000003</v>
      </c>
      <c r="I12" s="13">
        <f>SUM(I9:I11)</f>
        <v>56.748930000000001</v>
      </c>
      <c r="J12" s="13">
        <f>SUM(J9:J11)</f>
        <v>0</v>
      </c>
      <c r="K12" s="13">
        <f>SUM(K9:K11)</f>
        <v>0</v>
      </c>
      <c r="L12" s="13">
        <f>SUM(L9:L11)</f>
        <v>0</v>
      </c>
      <c r="M12" s="13">
        <f>SUM(M9:M11)</f>
        <v>0</v>
      </c>
      <c r="N12" s="13">
        <f>SUM(N9:N11)</f>
        <v>0</v>
      </c>
      <c r="O12" s="15">
        <f>SUM(B12:N12)</f>
        <v>747.11739000000011</v>
      </c>
      <c r="P12" s="10"/>
      <c r="Q12" s="10"/>
    </row>
    <row r="13" spans="1:18" x14ac:dyDescent="0.3">
      <c r="A13" s="16" t="s">
        <v>12</v>
      </c>
      <c r="C13" s="4"/>
      <c r="D13" s="4">
        <f>+D7+D12</f>
        <v>651.74562000000003</v>
      </c>
      <c r="E13" s="4">
        <f>+E7+E12</f>
        <v>501.22071000000005</v>
      </c>
      <c r="F13" s="4">
        <f>+F7+F12</f>
        <v>501.22071000000005</v>
      </c>
      <c r="G13" s="4">
        <f>+G7+G12</f>
        <v>501.22071000000005</v>
      </c>
      <c r="H13" s="4">
        <f>+H7+H12</f>
        <v>501.22071000000005</v>
      </c>
      <c r="I13" s="4">
        <f>+I7+I12</f>
        <v>218.05893</v>
      </c>
      <c r="J13" s="4">
        <f t="shared" ref="J13:O13" si="2">+J7+J12</f>
        <v>0</v>
      </c>
      <c r="K13" s="4">
        <f t="shared" si="2"/>
        <v>0</v>
      </c>
      <c r="L13" s="4">
        <f t="shared" si="2"/>
        <v>0</v>
      </c>
      <c r="M13" s="4">
        <f t="shared" si="2"/>
        <v>0</v>
      </c>
      <c r="N13" s="4">
        <f t="shared" si="2"/>
        <v>0</v>
      </c>
      <c r="O13" s="4">
        <f t="shared" si="2"/>
        <v>2874.6873900000001</v>
      </c>
    </row>
    <row r="14" spans="1:18" x14ac:dyDescent="0.3">
      <c r="C14" s="5"/>
      <c r="G14" s="5"/>
      <c r="O14" s="11"/>
    </row>
    <row r="15" spans="1:18" x14ac:dyDescent="0.3">
      <c r="A15" s="7" t="s">
        <v>16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8" x14ac:dyDescent="0.3">
      <c r="A16" s="7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x14ac:dyDescent="0.3">
      <c r="A17" s="9" t="s">
        <v>17</v>
      </c>
      <c r="B17" s="9" t="s">
        <v>0</v>
      </c>
      <c r="C17" s="9" t="s">
        <v>1</v>
      </c>
      <c r="D17" s="9" t="s">
        <v>2</v>
      </c>
      <c r="E17" s="9" t="s">
        <v>3</v>
      </c>
      <c r="F17" s="9" t="s">
        <v>4</v>
      </c>
      <c r="G17" s="9" t="s">
        <v>5</v>
      </c>
      <c r="H17" s="9" t="s">
        <v>6</v>
      </c>
      <c r="I17" s="9" t="s">
        <v>7</v>
      </c>
      <c r="J17" s="9" t="s">
        <v>8</v>
      </c>
      <c r="K17" s="9" t="s">
        <v>9</v>
      </c>
      <c r="L17" s="9" t="s">
        <v>10</v>
      </c>
      <c r="M17" s="9" t="s">
        <v>11</v>
      </c>
      <c r="N17" s="9" t="s">
        <v>13</v>
      </c>
      <c r="O17" s="9" t="s">
        <v>12</v>
      </c>
    </row>
    <row r="18" spans="1:16" x14ac:dyDescent="0.3">
      <c r="A18" s="8" t="s">
        <v>18</v>
      </c>
      <c r="B18" s="2"/>
      <c r="C18" s="2"/>
      <c r="D18" s="2"/>
      <c r="E18" s="2"/>
      <c r="F18" s="2"/>
      <c r="G18" s="2"/>
      <c r="H18" s="2"/>
      <c r="I18" s="2"/>
      <c r="J18" s="2">
        <v>186.65</v>
      </c>
      <c r="K18" s="2">
        <v>346.64</v>
      </c>
      <c r="L18" s="2">
        <v>346.64</v>
      </c>
      <c r="M18" s="2"/>
      <c r="N18" s="2"/>
      <c r="O18" s="2">
        <f>SUM(B18:N18)</f>
        <v>879.93</v>
      </c>
    </row>
    <row r="19" spans="1:16" x14ac:dyDescent="0.3">
      <c r="A19" s="8" t="s">
        <v>19</v>
      </c>
      <c r="B19" s="2"/>
      <c r="C19" s="2"/>
      <c r="D19" s="2"/>
      <c r="E19" s="2"/>
      <c r="F19" s="2"/>
      <c r="G19" s="2"/>
      <c r="H19" s="2"/>
      <c r="I19" s="2"/>
      <c r="J19" s="2">
        <v>9.0500000000000007</v>
      </c>
      <c r="K19" s="2">
        <v>16.809999999999999</v>
      </c>
      <c r="L19" s="2">
        <v>16.809999999999999</v>
      </c>
      <c r="M19" s="2"/>
      <c r="N19" s="2"/>
      <c r="O19" s="2">
        <f t="shared" ref="O19:O20" si="3">SUM(B19:N19)</f>
        <v>42.67</v>
      </c>
    </row>
    <row r="20" spans="1:16" x14ac:dyDescent="0.3">
      <c r="A20" s="8" t="s">
        <v>20</v>
      </c>
      <c r="B20" s="2"/>
      <c r="C20" s="2"/>
      <c r="D20" s="2"/>
      <c r="E20" s="2"/>
      <c r="F20" s="2"/>
      <c r="G20" s="2"/>
      <c r="H20" s="2"/>
      <c r="I20" s="2">
        <v>0</v>
      </c>
      <c r="J20" s="2">
        <f>4.8+0.45</f>
        <v>5.25</v>
      </c>
      <c r="K20" s="2">
        <v>8.91</v>
      </c>
      <c r="L20" s="2">
        <v>8.91</v>
      </c>
      <c r="M20" s="2"/>
      <c r="N20" s="2"/>
      <c r="O20" s="2">
        <f t="shared" si="3"/>
        <v>23.07</v>
      </c>
    </row>
    <row r="21" spans="1:16" x14ac:dyDescent="0.3">
      <c r="A21" s="12" t="s">
        <v>14</v>
      </c>
      <c r="B21" s="13">
        <f>SUM(B18:B20)</f>
        <v>0</v>
      </c>
      <c r="C21" s="13">
        <f>SUM(C18:C20)</f>
        <v>0</v>
      </c>
      <c r="D21" s="13">
        <f>SUM(D18:D20)</f>
        <v>0</v>
      </c>
      <c r="E21" s="13">
        <f>SUM(E18:E20)</f>
        <v>0</v>
      </c>
      <c r="F21" s="13">
        <f>SUM(F18:F20)</f>
        <v>0</v>
      </c>
      <c r="G21" s="13">
        <f>SUM(G18:G20)</f>
        <v>0</v>
      </c>
      <c r="H21" s="13">
        <f>SUM(H18:H20)</f>
        <v>0</v>
      </c>
      <c r="I21" s="13">
        <f>SUM(I18:I20)</f>
        <v>0</v>
      </c>
      <c r="J21" s="13">
        <f>SUM(J18:J20)</f>
        <v>200.95000000000002</v>
      </c>
      <c r="K21" s="13">
        <f>SUM(K18:K20)</f>
        <v>372.36</v>
      </c>
      <c r="L21" s="13">
        <f>SUM(L18:L20)</f>
        <v>372.36</v>
      </c>
      <c r="M21" s="13">
        <f>SUM(M18:M20)</f>
        <v>0</v>
      </c>
      <c r="N21" s="13">
        <f>SUM(N18:N20)</f>
        <v>0</v>
      </c>
      <c r="O21" s="13">
        <f>SUM(B21:N21)</f>
        <v>945.67000000000007</v>
      </c>
    </row>
    <row r="22" spans="1:16" x14ac:dyDescent="0.3">
      <c r="P22" s="10"/>
    </row>
    <row r="23" spans="1:16" x14ac:dyDescent="0.3">
      <c r="A23" s="1" t="s">
        <v>22</v>
      </c>
      <c r="B23" s="3">
        <f>B21*23.8/100</f>
        <v>0</v>
      </c>
      <c r="C23" s="3">
        <f>C21*23.8/100</f>
        <v>0</v>
      </c>
      <c r="D23" s="3">
        <f>D21*23.8/100</f>
        <v>0</v>
      </c>
      <c r="E23" s="3">
        <f>E21*23.8/100</f>
        <v>0</v>
      </c>
      <c r="F23" s="3">
        <f t="shared" ref="F23:N23" si="4">F21*23.8/100</f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47.826100000000004</v>
      </c>
      <c r="K23" s="3">
        <f t="shared" si="4"/>
        <v>88.621680000000012</v>
      </c>
      <c r="L23" s="3">
        <f t="shared" si="4"/>
        <v>88.621680000000012</v>
      </c>
      <c r="M23" s="3">
        <f t="shared" si="4"/>
        <v>0</v>
      </c>
      <c r="N23" s="3">
        <f t="shared" si="4"/>
        <v>0</v>
      </c>
      <c r="O23" s="3">
        <f>SUM(B23:M23)</f>
        <v>225.06946000000005</v>
      </c>
      <c r="P23" s="10"/>
    </row>
    <row r="24" spans="1:16" x14ac:dyDescent="0.3">
      <c r="A24" s="1" t="s">
        <v>21</v>
      </c>
      <c r="B24" s="3">
        <f>B21*2.88/100</f>
        <v>0</v>
      </c>
      <c r="C24" s="3">
        <f>C21*2.88/100</f>
        <v>0</v>
      </c>
      <c r="D24" s="3"/>
      <c r="E24" s="3"/>
      <c r="F24" s="3"/>
      <c r="G24" s="3"/>
      <c r="H24" s="3"/>
      <c r="I24" s="3"/>
      <c r="J24" s="3">
        <f>156.56*3.6%</f>
        <v>5.6361600000000012</v>
      </c>
      <c r="K24" s="3">
        <f>290.76*3.6%</f>
        <v>10.467360000000001</v>
      </c>
      <c r="L24" s="3">
        <f>290.76*3.6%</f>
        <v>10.467360000000001</v>
      </c>
      <c r="M24" s="3"/>
      <c r="N24" s="3">
        <f>N21*2.88/100</f>
        <v>0</v>
      </c>
      <c r="O24" s="3">
        <f>SUM(B24:N24)</f>
        <v>26.570880000000002</v>
      </c>
      <c r="P24" s="10"/>
    </row>
    <row r="25" spans="1:16" x14ac:dyDescent="0.3">
      <c r="A25" s="1" t="s">
        <v>23</v>
      </c>
      <c r="B25" s="3">
        <f>B21*8.5/100</f>
        <v>0</v>
      </c>
      <c r="C25" s="3">
        <f>C21*8.5/100</f>
        <v>0</v>
      </c>
      <c r="D25" s="3">
        <f>D21*8.5/100</f>
        <v>0</v>
      </c>
      <c r="E25" s="3">
        <f>E21*8.5/100</f>
        <v>0</v>
      </c>
      <c r="F25" s="3">
        <f>F21*8.5/100</f>
        <v>0</v>
      </c>
      <c r="G25" s="3">
        <f>G21*8.5/100</f>
        <v>0</v>
      </c>
      <c r="H25" s="3">
        <f>H21*8.5/100</f>
        <v>0</v>
      </c>
      <c r="I25" s="3">
        <f>I21*8.5/100</f>
        <v>0</v>
      </c>
      <c r="J25" s="3">
        <f>J21*8.5/100</f>
        <v>17.080750000000002</v>
      </c>
      <c r="K25" s="3">
        <f>K21*8.5/100</f>
        <v>31.650600000000001</v>
      </c>
      <c r="L25" s="3">
        <f>L21*8.5/100</f>
        <v>31.650600000000001</v>
      </c>
      <c r="M25" s="3">
        <f>M21*8.5/100</f>
        <v>0</v>
      </c>
      <c r="N25" s="3">
        <f>N21*8.5/100</f>
        <v>0</v>
      </c>
      <c r="O25" s="3">
        <f>SUM(B25:N25)</f>
        <v>80.381950000000003</v>
      </c>
    </row>
    <row r="26" spans="1:16" x14ac:dyDescent="0.3">
      <c r="A26" s="14" t="s">
        <v>15</v>
      </c>
      <c r="B26" s="13">
        <f>SUM(B23:B25)</f>
        <v>0</v>
      </c>
      <c r="C26" s="13">
        <f>SUM(C23:C25)</f>
        <v>0</v>
      </c>
      <c r="D26" s="13">
        <f>SUM(D23:D25)</f>
        <v>0</v>
      </c>
      <c r="E26" s="13">
        <f>SUM(E23:E25)</f>
        <v>0</v>
      </c>
      <c r="F26" s="13">
        <f>SUM(F23:F25)</f>
        <v>0</v>
      </c>
      <c r="G26" s="13">
        <f>SUM(G23:G25)</f>
        <v>0</v>
      </c>
      <c r="H26" s="13">
        <f>SUM(H23:H25)</f>
        <v>0</v>
      </c>
      <c r="I26" s="13">
        <f>SUM(I23:I25)</f>
        <v>0</v>
      </c>
      <c r="J26" s="13">
        <f>SUM(J23:J25)</f>
        <v>70.54301000000001</v>
      </c>
      <c r="K26" s="13">
        <f>SUM(K23:K25)</f>
        <v>130.73964000000001</v>
      </c>
      <c r="L26" s="13">
        <f>SUM(L23:L25)</f>
        <v>130.73964000000001</v>
      </c>
      <c r="M26" s="13">
        <f>SUM(M23:M25)</f>
        <v>0</v>
      </c>
      <c r="N26" s="13">
        <f>SUM(N23:N25)</f>
        <v>0</v>
      </c>
      <c r="O26" s="15">
        <f>SUM(B26:N26)</f>
        <v>332.02229</v>
      </c>
    </row>
    <row r="27" spans="1:16" x14ac:dyDescent="0.3">
      <c r="A27" s="16" t="s">
        <v>12</v>
      </c>
      <c r="C27" s="4"/>
      <c r="D27" s="4">
        <f>+D21+D26</f>
        <v>0</v>
      </c>
      <c r="E27" s="4">
        <f>+E21+E26</f>
        <v>0</v>
      </c>
      <c r="F27" s="4">
        <f>+F21+F26</f>
        <v>0</v>
      </c>
      <c r="G27" s="4">
        <f>+G21+G26</f>
        <v>0</v>
      </c>
      <c r="H27" s="4">
        <f>+H21+H26</f>
        <v>0</v>
      </c>
      <c r="I27" s="4">
        <f>+I21+I26</f>
        <v>0</v>
      </c>
      <c r="J27" s="4">
        <f t="shared" ref="J27" si="5">+J21+J26</f>
        <v>271.49301000000003</v>
      </c>
      <c r="K27" s="4">
        <f t="shared" ref="K27" si="6">+K21+K26</f>
        <v>503.09964000000002</v>
      </c>
      <c r="L27" s="4">
        <f t="shared" ref="L27" si="7">+L21+L26</f>
        <v>503.09964000000002</v>
      </c>
      <c r="M27" s="4">
        <f t="shared" ref="M27" si="8">+M21+M26</f>
        <v>0</v>
      </c>
      <c r="N27" s="4">
        <f t="shared" ref="N27" si="9">+N21+N26</f>
        <v>0</v>
      </c>
      <c r="O27" s="4">
        <f t="shared" ref="O27" si="10">+O21+O26</f>
        <v>1277.69229</v>
      </c>
    </row>
  </sheetData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2025_COSTO PERSONALE TEMPO DET.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Grazia Pravettoni</dc:creator>
  <cp:lastModifiedBy>Elisa Barbieri</cp:lastModifiedBy>
  <cp:lastPrinted>2024-10-21T14:37:18Z</cp:lastPrinted>
  <dcterms:created xsi:type="dcterms:W3CDTF">2020-05-05T13:35:22Z</dcterms:created>
  <dcterms:modified xsi:type="dcterms:W3CDTF">2025-11-25T09:52:16Z</dcterms:modified>
</cp:coreProperties>
</file>